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95" windowHeight="12000" tabRatio="908" activeTab="1"/>
  </bookViews>
  <sheets>
    <sheet name="Свод движение дс" sheetId="9" r:id="rId1"/>
    <sheet name="Расходы (начислено)" sheetId="2" r:id="rId2"/>
    <sheet name="Диаграммы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N6" i="2"/>
  <c r="B12" i="9"/>
  <c r="N3" i="9" l="1"/>
  <c r="N2" i="9"/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D1" i="9"/>
  <c r="E1" i="9" s="1"/>
  <c r="F1" i="9" s="1"/>
  <c r="G1" i="9" s="1"/>
  <c r="H1" i="9" s="1"/>
  <c r="I1" i="9" s="1"/>
  <c r="J1" i="9" s="1"/>
  <c r="K1" i="9" s="1"/>
  <c r="L1" i="9" s="1"/>
  <c r="M1" i="9" s="1"/>
  <c r="C1" i="9"/>
  <c r="B4" i="2" l="1"/>
  <c r="C4" i="2"/>
  <c r="D4" i="2"/>
  <c r="E4" i="2"/>
  <c r="N7" i="2"/>
  <c r="B15" i="2" s="1"/>
  <c r="N5" i="2"/>
  <c r="A11" i="2" l="1"/>
  <c r="B9" i="9"/>
  <c r="A7" i="9"/>
  <c r="B7" i="9"/>
  <c r="A9" i="9" l="1"/>
  <c r="A15" i="2" l="1"/>
  <c r="A13" i="2" l="1"/>
  <c r="M4" i="2" l="1"/>
  <c r="B13" i="2" l="1"/>
  <c r="L4" i="2" l="1"/>
  <c r="F4" i="2" l="1"/>
  <c r="H4" i="2"/>
  <c r="I4" i="2"/>
  <c r="J4" i="2"/>
  <c r="K4" i="2"/>
  <c r="G4" i="2" l="1"/>
  <c r="N4" i="2" s="1"/>
  <c r="B12" i="2" l="1"/>
  <c r="K1" i="2" s="1"/>
  <c r="C15" i="2" l="1"/>
  <c r="C13" i="2"/>
  <c r="C12" i="2" l="1"/>
</calcChain>
</file>

<file path=xl/sharedStrings.xml><?xml version="1.0" encoding="utf-8"?>
<sst xmlns="http://schemas.openxmlformats.org/spreadsheetml/2006/main" count="19" uniqueCount="13">
  <si>
    <t>Итого</t>
  </si>
  <si>
    <t>Расходы</t>
  </si>
  <si>
    <t>Расходы на банковское обслуживание</t>
  </si>
  <si>
    <t>Все статьи</t>
  </si>
  <si>
    <t>Сгрупированные статьи</t>
  </si>
  <si>
    <t>Итого, руб</t>
  </si>
  <si>
    <t>Доля, %</t>
  </si>
  <si>
    <t>Расходы (оплачено с р/с)</t>
  </si>
  <si>
    <t>БФ "Спасательный круг"</t>
  </si>
  <si>
    <t>Пожертвования (поступило на р/с)</t>
  </si>
  <si>
    <t>Благотворительная помощь</t>
  </si>
  <si>
    <t>Остаток д/с</t>
  </si>
  <si>
    <t>Сопровождение и поддержка программных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</si>
</sst>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6"/>
      <color theme="1"/>
      <name val="Arial"/>
      <family val="2"/>
      <charset val="204"/>
    </font>
    <font>
      <sz val="8"/>
      <color theme="0" tint="-0.3499862666707357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1" fillId="0" borderId="1" xfId="0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1" xfId="1" applyFont="1" applyBorder="1"/>
    <xf numFmtId="9" fontId="2" fillId="0" borderId="1" xfId="1" applyFont="1" applyBorder="1"/>
    <xf numFmtId="3" fontId="5" fillId="0" borderId="0" xfId="0" applyNumberFormat="1" applyFont="1"/>
    <xf numFmtId="0" fontId="4" fillId="0" borderId="0" xfId="2"/>
    <xf numFmtId="0" fontId="2" fillId="0" borderId="1" xfId="0" applyFont="1" applyBorder="1" applyAlignment="1">
      <alignment horizontal="left" indent="1"/>
    </xf>
    <xf numFmtId="0" fontId="2" fillId="0" borderId="0" xfId="0" applyFont="1"/>
    <xf numFmtId="0" fontId="6" fillId="0" borderId="0" xfId="0" applyFont="1"/>
    <xf numFmtId="3" fontId="6" fillId="0" borderId="0" xfId="0" applyNumberFormat="1" applyFont="1"/>
    <xf numFmtId="3" fontId="1" fillId="0" borderId="1" xfId="0" applyNumberFormat="1" applyFont="1" applyBorder="1" applyAlignment="1">
      <alignment horizontal="left" indent="1"/>
    </xf>
    <xf numFmtId="3" fontId="2" fillId="0" borderId="1" xfId="0" applyNumberFormat="1" applyFont="1" applyBorder="1" applyAlignment="1">
      <alignment horizontal="left" indent="1"/>
    </xf>
  </cellXfs>
  <cellStyles count="3">
    <cellStyle name="Обычный" xfId="0" builtinId="0"/>
    <cellStyle name="Обычный_Расходы (начислено)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расходов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9712126915087897E-2"/>
                  <c:y val="-5.7536851978117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1-47B4-86C7-8E8EC15ED5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'Расходы (начислено)'!$B$3:$M$3</c:f>
              <c:numCache>
                <c:formatCode>[$-419]mmmm\ yyyy;@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44624</c:v>
                </c:pt>
                <c:pt idx="3">
                  <c:v>44655</c:v>
                </c:pt>
                <c:pt idx="4">
                  <c:v>44686</c:v>
                </c:pt>
                <c:pt idx="5">
                  <c:v>44717</c:v>
                </c:pt>
                <c:pt idx="6">
                  <c:v>44748</c:v>
                </c:pt>
                <c:pt idx="7">
                  <c:v>44779</c:v>
                </c:pt>
                <c:pt idx="8">
                  <c:v>44810</c:v>
                </c:pt>
                <c:pt idx="9">
                  <c:v>44841</c:v>
                </c:pt>
                <c:pt idx="10">
                  <c:v>44872</c:v>
                </c:pt>
                <c:pt idx="11">
                  <c:v>44903</c:v>
                </c:pt>
              </c:numCache>
            </c:numRef>
          </c:cat>
          <c:val>
            <c:numRef>
              <c:f>'Расходы (начислено)'!$B$4:$M$4</c:f>
              <c:numCache>
                <c:formatCode>#,##0</c:formatCode>
                <c:ptCount val="12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295</c:v>
                </c:pt>
                <c:pt idx="4">
                  <c:v>10452</c:v>
                </c:pt>
                <c:pt idx="5">
                  <c:v>0</c:v>
                </c:pt>
                <c:pt idx="6">
                  <c:v>0</c:v>
                </c:pt>
                <c:pt idx="7">
                  <c:v>30954</c:v>
                </c:pt>
                <c:pt idx="8">
                  <c:v>60300</c:v>
                </c:pt>
                <c:pt idx="9">
                  <c:v>0</c:v>
                </c:pt>
                <c:pt idx="10">
                  <c:v>0</c:v>
                </c:pt>
                <c:pt idx="11">
                  <c:v>4650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3-4FE2-B142-65E1E8452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01104"/>
        <c:axId val="226103728"/>
      </c:lineChart>
      <c:dateAx>
        <c:axId val="226101104"/>
        <c:scaling>
          <c:orientation val="minMax"/>
        </c:scaling>
        <c:delete val="0"/>
        <c:axPos val="b"/>
        <c:numFmt formatCode="[$-419]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3728"/>
        <c:crosses val="autoZero"/>
        <c:auto val="1"/>
        <c:lblOffset val="100"/>
        <c:baseTimeUnit val="months"/>
      </c:dateAx>
      <c:valAx>
        <c:axId val="22610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расходов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2.673665791776028E-3"/>
                  <c:y val="-9.59364843937444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FA-4480-9116-AB2CE15514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'Расходы (начислено)'!$B$3:$M$3</c:f>
              <c:numCache>
                <c:formatCode>[$-419]mmmm\ yyyy;@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44624</c:v>
                </c:pt>
                <c:pt idx="3">
                  <c:v>44655</c:v>
                </c:pt>
                <c:pt idx="4">
                  <c:v>44686</c:v>
                </c:pt>
                <c:pt idx="5">
                  <c:v>44717</c:v>
                </c:pt>
                <c:pt idx="6">
                  <c:v>44748</c:v>
                </c:pt>
                <c:pt idx="7">
                  <c:v>44779</c:v>
                </c:pt>
                <c:pt idx="8">
                  <c:v>44810</c:v>
                </c:pt>
                <c:pt idx="9">
                  <c:v>44841</c:v>
                </c:pt>
                <c:pt idx="10">
                  <c:v>44872</c:v>
                </c:pt>
                <c:pt idx="11">
                  <c:v>44903</c:v>
                </c:pt>
              </c:numCache>
            </c:numRef>
          </c:cat>
          <c:val>
            <c:numRef>
              <c:f>'Расходы (начислено)'!$B$4:$M$4</c:f>
              <c:numCache>
                <c:formatCode>#,##0</c:formatCode>
                <c:ptCount val="12"/>
                <c:pt idx="0">
                  <c:v>0</c:v>
                </c:pt>
                <c:pt idx="1">
                  <c:v>295</c:v>
                </c:pt>
                <c:pt idx="2">
                  <c:v>295</c:v>
                </c:pt>
                <c:pt idx="3">
                  <c:v>295</c:v>
                </c:pt>
                <c:pt idx="4">
                  <c:v>10452</c:v>
                </c:pt>
                <c:pt idx="5">
                  <c:v>0</c:v>
                </c:pt>
                <c:pt idx="6">
                  <c:v>0</c:v>
                </c:pt>
                <c:pt idx="7">
                  <c:v>30954</c:v>
                </c:pt>
                <c:pt idx="8">
                  <c:v>60300</c:v>
                </c:pt>
                <c:pt idx="9">
                  <c:v>0</c:v>
                </c:pt>
                <c:pt idx="10">
                  <c:v>0</c:v>
                </c:pt>
                <c:pt idx="11">
                  <c:v>4650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7-41F9-AF15-BD37BE87D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01104"/>
        <c:axId val="226103728"/>
      </c:barChart>
      <c:dateAx>
        <c:axId val="226101104"/>
        <c:scaling>
          <c:orientation val="minMax"/>
        </c:scaling>
        <c:delete val="0"/>
        <c:axPos val="b"/>
        <c:numFmt formatCode="[$-419]mmmm\ yy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3728"/>
        <c:crosses val="autoZero"/>
        <c:auto val="1"/>
        <c:lblOffset val="100"/>
        <c:baseTimeUnit val="months"/>
      </c:dateAx>
      <c:valAx>
        <c:axId val="22610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Структура расходов руб
</a:t>
            </a:r>
          </a:p>
        </c:rich>
      </c:tx>
      <c:layout>
        <c:manualLayout>
          <c:xMode val="edge"/>
          <c:yMode val="edge"/>
          <c:x val="0.145819335083114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519558180227472"/>
          <c:y val="0.18601851851851853"/>
          <c:w val="0.47666229221347334"/>
          <c:h val="0.641767279090113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'Расходы (начислено)'!$A$13:$A$15</c:f>
              <c:strCache>
                <c:ptCount val="3"/>
                <c:pt idx="0">
                  <c:v>Расходы на банковское обслуживание</c:v>
                </c:pt>
                <c:pt idx="1">
                  <c:v>Сопровождение и поддержка программных систем</c:v>
                </c:pt>
                <c:pt idx="2">
                  <c:v>Благотворительная помощь</c:v>
                </c:pt>
              </c:strCache>
            </c:strRef>
          </c:cat>
          <c:val>
            <c:numRef>
              <c:f>'Расходы (начислено)'!$B$13:$B$15</c:f>
              <c:numCache>
                <c:formatCode>#,##0</c:formatCode>
                <c:ptCount val="3"/>
                <c:pt idx="0">
                  <c:v>1391</c:v>
                </c:pt>
                <c:pt idx="1">
                  <c:v>4650</c:v>
                </c:pt>
                <c:pt idx="2">
                  <c:v>101200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C-43A6-92C9-C7BE0EDC1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59753200"/>
        <c:axId val="459754512"/>
      </c:barChart>
      <c:catAx>
        <c:axId val="45975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9754512"/>
        <c:crosses val="autoZero"/>
        <c:auto val="1"/>
        <c:lblAlgn val="ctr"/>
        <c:lblOffset val="100"/>
        <c:noMultiLvlLbl val="0"/>
      </c:catAx>
      <c:valAx>
        <c:axId val="45975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975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419660</xdr:colOff>
      <xdr:row>0</xdr:row>
      <xdr:rowOff>21290</xdr:rowOff>
    </xdr:from>
    <xdr:to>
      <xdr:col>17</xdr:col>
      <xdr:colOff>210110</xdr:colOff>
      <xdr:row>18</xdr:row>
      <xdr:rowOff>40341</xdr:rowOff>
    </xdr:to>
    <xdr:graphicFrame macro="">
      <xdr:nvGraphicFramePr>
        <xdr:cNvPr id="6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397247</xdr:colOff>
      <xdr:row>0</xdr:row>
      <xdr:rowOff>48186</xdr:rowOff>
    </xdr:from>
    <xdr:to>
      <xdr:col>26</xdr:col>
      <xdr:colOff>273422</xdr:colOff>
      <xdr:row>18</xdr:row>
      <xdr:rowOff>561</xdr:rowOff>
    </xdr:to>
    <xdr:graphicFrame macro="">
      <xdr:nvGraphicFramePr>
        <xdr:cNvPr id="7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127748</xdr:colOff>
      <xdr:row>0</xdr:row>
      <xdr:rowOff>87966</xdr:rowOff>
    </xdr:from>
    <xdr:to>
      <xdr:col>8</xdr:col>
      <xdr:colOff>375398</xdr:colOff>
      <xdr:row>18</xdr:row>
      <xdr:rowOff>183216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H21" sqref="H21"/>
    </sheetView>
  </sheetViews>
  <sheetFormatPr defaultRowHeight="15" x14ac:dyDescent="0.25"/>
  <cols>
    <col min="1" max="1" width="48.7109375" customWidth="1"/>
    <col min="2" max="2" width="10.5703125" bestFit="1" customWidth="1"/>
    <col min="3" max="3" width="11.85546875" bestFit="1" customWidth="1"/>
    <col min="4" max="4" width="12.85546875" customWidth="1"/>
    <col min="5" max="5" width="10.85546875" bestFit="1" customWidth="1"/>
    <col min="6" max="6" width="10.28515625" bestFit="1" customWidth="1"/>
    <col min="7" max="7" width="12.42578125" bestFit="1" customWidth="1"/>
    <col min="8" max="8" width="11.28515625" bestFit="1" customWidth="1"/>
    <col min="9" max="9" width="10.5703125" bestFit="1" customWidth="1"/>
    <col min="10" max="10" width="12.42578125" bestFit="1" customWidth="1"/>
    <col min="11" max="11" width="11.28515625" bestFit="1" customWidth="1"/>
    <col min="12" max="12" width="10.5703125" bestFit="1" customWidth="1"/>
    <col min="13" max="13" width="11.5703125" bestFit="1" customWidth="1"/>
    <col min="14" max="14" width="9.28515625" bestFit="1" customWidth="1"/>
  </cols>
  <sheetData>
    <row r="1" spans="1:15" x14ac:dyDescent="0.25">
      <c r="A1" s="11" t="s">
        <v>8</v>
      </c>
      <c r="B1" s="7">
        <v>44562</v>
      </c>
      <c r="C1" s="7">
        <f>B1+31</f>
        <v>44593</v>
      </c>
      <c r="D1" s="7">
        <f t="shared" ref="D1:M1" si="0">C1+31</f>
        <v>44624</v>
      </c>
      <c r="E1" s="7">
        <f t="shared" si="0"/>
        <v>44655</v>
      </c>
      <c r="F1" s="7">
        <f t="shared" si="0"/>
        <v>44686</v>
      </c>
      <c r="G1" s="7">
        <f t="shared" si="0"/>
        <v>44717</v>
      </c>
      <c r="H1" s="7">
        <f t="shared" si="0"/>
        <v>44748</v>
      </c>
      <c r="I1" s="7">
        <f t="shared" si="0"/>
        <v>44779</v>
      </c>
      <c r="J1" s="7">
        <f t="shared" si="0"/>
        <v>44810</v>
      </c>
      <c r="K1" s="7">
        <f t="shared" si="0"/>
        <v>44841</v>
      </c>
      <c r="L1" s="7">
        <f t="shared" si="0"/>
        <v>44872</v>
      </c>
      <c r="M1" s="7">
        <f t="shared" si="0"/>
        <v>44903</v>
      </c>
      <c r="N1" s="12" t="s">
        <v>0</v>
      </c>
    </row>
    <row r="2" spans="1:15" x14ac:dyDescent="0.25">
      <c r="A2" s="9" t="s">
        <v>9</v>
      </c>
      <c r="B2" s="9">
        <v>19273.75</v>
      </c>
      <c r="C2" s="9">
        <v>32267.61</v>
      </c>
      <c r="D2" s="9">
        <v>15313</v>
      </c>
      <c r="E2" s="3">
        <v>6092.3</v>
      </c>
      <c r="F2" s="3">
        <v>18451.2</v>
      </c>
      <c r="G2" s="3">
        <v>12983.95</v>
      </c>
      <c r="H2" s="3">
        <v>16024.7</v>
      </c>
      <c r="I2" s="3">
        <v>16261.8</v>
      </c>
      <c r="J2" s="3">
        <v>13597.57</v>
      </c>
      <c r="K2" s="3">
        <v>600</v>
      </c>
      <c r="L2" s="3"/>
      <c r="M2" s="3">
        <v>4805</v>
      </c>
      <c r="N2" s="3">
        <f>SUM(B2:M2)</f>
        <v>155670.88</v>
      </c>
      <c r="O2" s="15"/>
    </row>
    <row r="3" spans="1:15" x14ac:dyDescent="0.25">
      <c r="A3" s="9" t="s">
        <v>7</v>
      </c>
      <c r="B3" s="9">
        <v>0</v>
      </c>
      <c r="C3" s="9">
        <v>295</v>
      </c>
      <c r="D3" s="9">
        <v>295</v>
      </c>
      <c r="E3" s="3">
        <v>295</v>
      </c>
      <c r="F3" s="3">
        <v>10452</v>
      </c>
      <c r="G3" s="3">
        <v>0</v>
      </c>
      <c r="H3" s="3">
        <v>0</v>
      </c>
      <c r="I3" s="3">
        <v>30954</v>
      </c>
      <c r="J3" s="3">
        <v>60300</v>
      </c>
      <c r="K3" s="3">
        <v>0</v>
      </c>
      <c r="L3" s="3">
        <v>0</v>
      </c>
      <c r="M3" s="3">
        <v>0</v>
      </c>
      <c r="N3" s="3">
        <f>SUM(B3:M3)</f>
        <v>102591</v>
      </c>
      <c r="O3" s="15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x14ac:dyDescent="0.25">
      <c r="A5" s="1"/>
      <c r="B5" s="10"/>
      <c r="C5" s="10"/>
      <c r="D5" s="10"/>
      <c r="E5" s="10"/>
      <c r="F5" s="10"/>
      <c r="G5" s="10"/>
      <c r="H5" s="10"/>
      <c r="I5" s="10"/>
      <c r="J5" s="10"/>
      <c r="K5" s="1"/>
      <c r="L5" s="1"/>
      <c r="M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8"/>
    </row>
    <row r="7" spans="1:15" x14ac:dyDescent="0.25">
      <c r="A7" s="4" t="str">
        <f>A2</f>
        <v>Пожертвования (поступило на р/с)</v>
      </c>
      <c r="B7" s="5">
        <f>N2</f>
        <v>155670.88</v>
      </c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8"/>
    </row>
    <row r="8" spans="1:15" x14ac:dyDescent="0.25">
      <c r="A8" s="4"/>
      <c r="B8" s="5"/>
      <c r="C8" s="10"/>
      <c r="D8" s="1"/>
      <c r="E8" s="1"/>
      <c r="F8" s="1"/>
      <c r="G8" s="1"/>
      <c r="H8" s="1"/>
      <c r="I8" s="1"/>
      <c r="J8" s="1"/>
      <c r="K8" s="1"/>
      <c r="L8" s="1"/>
      <c r="M8" s="1"/>
      <c r="N8" s="8"/>
    </row>
    <row r="9" spans="1:15" x14ac:dyDescent="0.25">
      <c r="A9" s="4" t="str">
        <f>A3</f>
        <v>Расходы (оплачено с р/с)</v>
      </c>
      <c r="B9" s="5">
        <f>SUM(B10:B11)</f>
        <v>102591</v>
      </c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x14ac:dyDescent="0.25">
      <c r="A10" s="2" t="s">
        <v>2</v>
      </c>
      <c r="B10" s="3">
        <v>1391</v>
      </c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2" t="s">
        <v>10</v>
      </c>
      <c r="B11" s="3">
        <v>101200</v>
      </c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x14ac:dyDescent="0.25">
      <c r="A12" s="4" t="s">
        <v>11</v>
      </c>
      <c r="B12" s="5">
        <f>218030+B7-B9</f>
        <v>271109.88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workbookViewId="0">
      <selection activeCell="A14" sqref="A14"/>
    </sheetView>
  </sheetViews>
  <sheetFormatPr defaultColWidth="9.140625" defaultRowHeight="12.75" customHeight="1" x14ac:dyDescent="0.2"/>
  <cols>
    <col min="1" max="1" width="40.85546875" style="1" bestFit="1" customWidth="1"/>
    <col min="2" max="2" width="10.5703125" style="1" customWidth="1"/>
    <col min="3" max="3" width="11.85546875" style="1" customWidth="1"/>
    <col min="4" max="4" width="8.85546875" style="1" bestFit="1" customWidth="1"/>
    <col min="5" max="5" width="10.85546875" style="1" customWidth="1"/>
    <col min="6" max="6" width="8.140625" style="1" bestFit="1" customWidth="1"/>
    <col min="7" max="8" width="9" style="1" bestFit="1" customWidth="1"/>
    <col min="9" max="9" width="10.140625" style="1" bestFit="1" customWidth="1"/>
    <col min="10" max="10" width="12.42578125" style="1" customWidth="1"/>
    <col min="11" max="11" width="11.28515625" style="1" bestFit="1" customWidth="1"/>
    <col min="12" max="12" width="10.5703125" style="1" bestFit="1" customWidth="1"/>
    <col min="13" max="13" width="11.5703125" style="1" bestFit="1" customWidth="1"/>
    <col min="14" max="14" width="6.5703125" style="1" bestFit="1" customWidth="1"/>
    <col min="15" max="16384" width="9.140625" style="1"/>
  </cols>
  <sheetData>
    <row r="1" spans="1:15" ht="12.75" customHeight="1" x14ac:dyDescent="0.2">
      <c r="K1" s="10">
        <f>N4-B12</f>
        <v>0</v>
      </c>
    </row>
    <row r="2" spans="1:15" s="19" customFormat="1" ht="12.75" customHeight="1" x14ac:dyDescent="0.2">
      <c r="A2" s="19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5" ht="12.75" customHeight="1" x14ac:dyDescent="0.2">
      <c r="A3" s="6" t="s">
        <v>1</v>
      </c>
      <c r="B3" s="7">
        <v>44562</v>
      </c>
      <c r="C3" s="7">
        <f>B3+31</f>
        <v>44593</v>
      </c>
      <c r="D3" s="7">
        <f t="shared" ref="D3:M3" si="0">C3+31</f>
        <v>44624</v>
      </c>
      <c r="E3" s="7">
        <f t="shared" si="0"/>
        <v>44655</v>
      </c>
      <c r="F3" s="7">
        <f t="shared" si="0"/>
        <v>44686</v>
      </c>
      <c r="G3" s="7">
        <f t="shared" si="0"/>
        <v>44717</v>
      </c>
      <c r="H3" s="7">
        <f t="shared" si="0"/>
        <v>44748</v>
      </c>
      <c r="I3" s="7">
        <f t="shared" si="0"/>
        <v>44779</v>
      </c>
      <c r="J3" s="7">
        <f t="shared" si="0"/>
        <v>44810</v>
      </c>
      <c r="K3" s="7">
        <f t="shared" si="0"/>
        <v>44841</v>
      </c>
      <c r="L3" s="7">
        <f t="shared" si="0"/>
        <v>44872</v>
      </c>
      <c r="M3" s="7">
        <f t="shared" si="0"/>
        <v>44903</v>
      </c>
      <c r="N3" s="6" t="s">
        <v>0</v>
      </c>
    </row>
    <row r="4" spans="1:15" ht="12.75" customHeight="1" x14ac:dyDescent="0.2">
      <c r="A4" s="4" t="s">
        <v>1</v>
      </c>
      <c r="B4" s="5">
        <f t="shared" ref="B4:M4" si="1">SUM(B5:B7)</f>
        <v>0</v>
      </c>
      <c r="C4" s="5">
        <f t="shared" si="1"/>
        <v>295</v>
      </c>
      <c r="D4" s="5">
        <f t="shared" si="1"/>
        <v>295</v>
      </c>
      <c r="E4" s="5">
        <f t="shared" si="1"/>
        <v>295</v>
      </c>
      <c r="F4" s="5">
        <f t="shared" si="1"/>
        <v>10452</v>
      </c>
      <c r="G4" s="5">
        <f t="shared" si="1"/>
        <v>0</v>
      </c>
      <c r="H4" s="5">
        <f t="shared" si="1"/>
        <v>0</v>
      </c>
      <c r="I4" s="5">
        <f t="shared" si="1"/>
        <v>30954</v>
      </c>
      <c r="J4" s="5">
        <f t="shared" si="1"/>
        <v>60300</v>
      </c>
      <c r="K4" s="5">
        <f t="shared" si="1"/>
        <v>0</v>
      </c>
      <c r="L4" s="5">
        <f t="shared" si="1"/>
        <v>0</v>
      </c>
      <c r="M4" s="5">
        <f t="shared" si="1"/>
        <v>4650</v>
      </c>
      <c r="N4" s="5">
        <f>SUM(B4:M4)</f>
        <v>107241</v>
      </c>
      <c r="O4" s="10"/>
    </row>
    <row r="5" spans="1:15" ht="12.75" customHeight="1" x14ac:dyDescent="0.2">
      <c r="A5" s="2" t="s">
        <v>2</v>
      </c>
      <c r="B5" s="21"/>
      <c r="C5" s="21">
        <v>295</v>
      </c>
      <c r="D5" s="21">
        <v>295</v>
      </c>
      <c r="E5" s="3">
        <v>295</v>
      </c>
      <c r="F5" s="3">
        <v>52</v>
      </c>
      <c r="G5" s="3"/>
      <c r="H5" s="3"/>
      <c r="I5" s="3">
        <v>154</v>
      </c>
      <c r="J5" s="3">
        <v>300</v>
      </c>
      <c r="K5" s="3"/>
      <c r="L5" s="3"/>
      <c r="M5" s="3"/>
      <c r="N5" s="5">
        <f t="shared" ref="N5" si="2">SUM(B5:M5)</f>
        <v>1391</v>
      </c>
    </row>
    <row r="6" spans="1:15" ht="12.75" customHeight="1" x14ac:dyDescent="0.2">
      <c r="A6" s="2" t="s">
        <v>12</v>
      </c>
      <c r="B6" s="21"/>
      <c r="C6" s="21"/>
      <c r="D6" s="21"/>
      <c r="E6" s="3"/>
      <c r="F6" s="3"/>
      <c r="G6" s="3"/>
      <c r="H6" s="3"/>
      <c r="I6" s="3"/>
      <c r="J6" s="3"/>
      <c r="K6" s="3"/>
      <c r="L6" s="3"/>
      <c r="M6" s="3">
        <v>4650</v>
      </c>
      <c r="N6" s="5">
        <f>SUM(B6:M6)</f>
        <v>4650</v>
      </c>
    </row>
    <row r="7" spans="1:15" s="18" customFormat="1" ht="12.75" customHeight="1" x14ac:dyDescent="0.2">
      <c r="A7" s="17" t="s">
        <v>10</v>
      </c>
      <c r="B7" s="22"/>
      <c r="C7" s="22"/>
      <c r="D7" s="22"/>
      <c r="E7" s="5"/>
      <c r="F7" s="5">
        <v>10400</v>
      </c>
      <c r="G7" s="5"/>
      <c r="H7" s="5"/>
      <c r="I7" s="5">
        <v>30800</v>
      </c>
      <c r="J7" s="5">
        <v>60000</v>
      </c>
      <c r="K7" s="5"/>
      <c r="L7" s="5"/>
      <c r="M7" s="5"/>
      <c r="N7" s="5">
        <f>SUM(B7:M7)</f>
        <v>101200</v>
      </c>
    </row>
    <row r="9" spans="1:15" ht="12.75" customHeight="1" x14ac:dyDescent="0.2">
      <c r="B9" s="10"/>
      <c r="C9" s="10"/>
      <c r="D9" s="10"/>
      <c r="E9" s="10"/>
      <c r="F9" s="10"/>
      <c r="G9" s="10"/>
      <c r="H9" s="10"/>
      <c r="I9" s="10"/>
      <c r="J9" s="10"/>
    </row>
    <row r="10" spans="1:15" ht="12.75" customHeight="1" x14ac:dyDescent="0.2">
      <c r="A10" s="19" t="s">
        <v>4</v>
      </c>
      <c r="B10" s="19"/>
      <c r="C10" s="19"/>
    </row>
    <row r="11" spans="1:15" ht="12.75" customHeight="1" x14ac:dyDescent="0.2">
      <c r="A11" s="6" t="str">
        <f>A3</f>
        <v>Расходы</v>
      </c>
      <c r="B11" s="11" t="s">
        <v>5</v>
      </c>
      <c r="C11" s="11" t="s">
        <v>6</v>
      </c>
    </row>
    <row r="12" spans="1:15" ht="12.75" customHeight="1" x14ac:dyDescent="0.2">
      <c r="A12" s="4" t="s">
        <v>1</v>
      </c>
      <c r="B12" s="5">
        <f>SUM(B13:B15)</f>
        <v>107241</v>
      </c>
      <c r="C12" s="14">
        <f>SUM(C13:C15)</f>
        <v>1</v>
      </c>
    </row>
    <row r="13" spans="1:15" ht="12.75" customHeight="1" x14ac:dyDescent="0.2">
      <c r="A13" s="2" t="str">
        <f>A5</f>
        <v>Расходы на банковское обслуживание</v>
      </c>
      <c r="B13" s="3">
        <f>N5</f>
        <v>1391</v>
      </c>
      <c r="C13" s="13">
        <f>B13/$B$12</f>
        <v>1.2970785427215338E-2</v>
      </c>
      <c r="H13" s="16"/>
      <c r="I13" s="16"/>
      <c r="J13" s="16"/>
    </row>
    <row r="14" spans="1:15" ht="12.75" customHeight="1" x14ac:dyDescent="0.2">
      <c r="A14" s="2" t="s">
        <v>12</v>
      </c>
      <c r="B14" s="3">
        <v>4650</v>
      </c>
      <c r="C14" s="13">
        <f>B14/$B$12</f>
        <v>4.336028198170476E-2</v>
      </c>
      <c r="H14" s="16"/>
      <c r="I14" s="16"/>
      <c r="J14" s="16"/>
    </row>
    <row r="15" spans="1:15" ht="12.75" customHeight="1" x14ac:dyDescent="0.2">
      <c r="A15" s="17" t="str">
        <f>A7</f>
        <v>Благотворительная помощь</v>
      </c>
      <c r="B15" s="5">
        <f>N7</f>
        <v>101200</v>
      </c>
      <c r="C15" s="14">
        <f>B15/$B$12</f>
        <v>0.94366893259107987</v>
      </c>
      <c r="H15" s="16"/>
      <c r="I15" s="16"/>
      <c r="J15" s="16"/>
    </row>
    <row r="16" spans="1:15" ht="12.75" customHeight="1" x14ac:dyDescent="0.2">
      <c r="H16" s="16"/>
      <c r="I16" s="16"/>
      <c r="J16" s="16"/>
    </row>
    <row r="17" spans="8:10" ht="12.75" customHeight="1" x14ac:dyDescent="0.2">
      <c r="H17" s="16"/>
      <c r="I17" s="16"/>
      <c r="J17" s="16"/>
    </row>
    <row r="18" spans="8:10" ht="12.75" customHeight="1" x14ac:dyDescent="0.2">
      <c r="H18" s="16"/>
      <c r="I18" s="16"/>
      <c r="J18" s="16"/>
    </row>
    <row r="19" spans="8:10" ht="12.75" customHeight="1" x14ac:dyDescent="0.2">
      <c r="H19" s="16"/>
      <c r="I19" s="16"/>
      <c r="J19" s="16"/>
    </row>
    <row r="20" spans="8:10" ht="12.75" customHeight="1" x14ac:dyDescent="0.2">
      <c r="H20" s="16"/>
      <c r="I20" s="16"/>
      <c r="J20" s="16"/>
    </row>
    <row r="21" spans="8:10" ht="12.75" customHeight="1" x14ac:dyDescent="0.2">
      <c r="H21" s="16"/>
      <c r="I21" s="16"/>
      <c r="J21" s="16"/>
    </row>
    <row r="22" spans="8:10" ht="12.75" customHeight="1" x14ac:dyDescent="0.2">
      <c r="H22" s="16"/>
      <c r="I22" s="16"/>
      <c r="J22" s="16"/>
    </row>
  </sheetData>
  <sortState ref="L28:M42">
    <sortCondition descending="1" ref="M28:M4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U26" sqref="U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 движение дс</vt:lpstr>
      <vt:lpstr>Расходы (начислено)</vt:lpstr>
      <vt:lpstr>Диаграммы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2023-02-17T01:43:47Z</dcterms:modified>
</cp:coreProperties>
</file>